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<sst xmlns="http://schemas.openxmlformats.org/spreadsheetml/2006/main" count="70" uniqueCount="68">
  <si>
    <t>Budget figuring</t>
  </si>
  <si>
    <t>WE Energies</t>
  </si>
  <si>
    <t>IRS Tax Payment</t>
  </si>
  <si>
    <t>insurance</t>
  </si>
  <si>
    <t>deposits</t>
  </si>
  <si>
    <t>mid century insurance</t>
  </si>
  <si>
    <t>truck insurance exchange</t>
  </si>
  <si>
    <t>dues</t>
  </si>
  <si>
    <t>late fees</t>
  </si>
  <si>
    <t>erie insurance</t>
  </si>
  <si>
    <t>total</t>
  </si>
  <si>
    <t>totals</t>
  </si>
  <si>
    <t>diff</t>
  </si>
  <si>
    <t>2017 Budget</t>
  </si>
  <si>
    <t>2017 Actual</t>
  </si>
  <si>
    <t>2018 Budget</t>
  </si>
  <si>
    <t>Starting Cash</t>
  </si>
  <si>
    <t>Income</t>
  </si>
  <si>
    <t>Interest</t>
  </si>
  <si>
    <t>Dues</t>
  </si>
  <si>
    <t>Stipulation Payments</t>
  </si>
  <si>
    <t>Total Income</t>
  </si>
  <si>
    <t>Expenses</t>
  </si>
  <si>
    <t>General</t>
  </si>
  <si>
    <t>Office Expenses / Copies</t>
  </si>
  <si>
    <t>Association Insurance</t>
  </si>
  <si>
    <t>Government Fees</t>
  </si>
  <si>
    <t>Utilities</t>
  </si>
  <si>
    <t>Federal Taxes</t>
  </si>
  <si>
    <t>Stamps / PO Box</t>
  </si>
  <si>
    <t>Web Site</t>
  </si>
  <si>
    <t>Landscaping</t>
  </si>
  <si>
    <t>Lawn Care</t>
  </si>
  <si>
    <t>Mulch</t>
  </si>
  <si>
    <t>Tree Removal / Treatment</t>
  </si>
  <si>
    <t>Pruning Trees and Bushes</t>
  </si>
  <si>
    <t>Removing Buckthorn</t>
  </si>
  <si>
    <t>Maintenance</t>
  </si>
  <si>
    <t>Fountains / Ponds</t>
  </si>
  <si>
    <t>Fix Fencing</t>
  </si>
  <si>
    <t>Park Maintenance</t>
  </si>
  <si>
    <t>Outlot Improvements</t>
  </si>
  <si>
    <t>Repairs</t>
  </si>
  <si>
    <t>Miscellaneous</t>
  </si>
  <si>
    <t>Total Expenses</t>
  </si>
  <si>
    <t>Assets</t>
  </si>
  <si>
    <t>Ending Cash</t>
  </si>
  <si>
    <t>2017 (projected)</t>
  </si>
  <si>
    <t>2017 (actual)</t>
  </si>
  <si>
    <t>2018 (projected)</t>
  </si>
  <si>
    <t>Checking account</t>
  </si>
  <si>
    <t>Money Market Account</t>
  </si>
  <si>
    <t>CD</t>
  </si>
  <si>
    <t>Total Assets</t>
  </si>
  <si>
    <t>Budget based on $300 / year dues</t>
  </si>
  <si>
    <t>Upgrades completed in 2017:</t>
  </si>
  <si>
    <t>-both basketball hoops replaced</t>
  </si>
  <si>
    <t>after one fell and the other was determined</t>
  </si>
  <si>
    <t>to be a liability to fall</t>
  </si>
  <si>
    <t>-east entrance sign repainted</t>
  </si>
  <si>
    <t>2017 Tree Tops HOA Meeting Agenda</t>
  </si>
  <si>
    <t>Call to order, 7PM</t>
  </si>
  <si>
    <t>Introduction of board members</t>
  </si>
  <si>
    <t>Landscaping Report</t>
  </si>
  <si>
    <t>Financial Report/Dues Assessment</t>
  </si>
  <si>
    <t>Vote to approve budget and dues</t>
  </si>
  <si>
    <t>New board member/vote</t>
  </si>
  <si>
    <t xml:space="preserve">Other business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</si>
</sst>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mm d, yyyy"/>
    <numFmt numFmtId="166" formatCode="mmmm d, yyyy"/>
  </numFmts>
  <fonts count="9">
    <font>
      <sz val="10.0"/>
      <color rgb="FF000000"/>
      <name val="Arial"/>
    </font>
    <font/>
    <font>
      <sz val="9.0"/>
    </font>
    <font>
      <b/>
      <sz val="9.0"/>
    </font>
    <font>
      <sz val="11.0"/>
      <color rgb="FF333333"/>
      <name val="Sans-serif"/>
    </font>
    <font>
      <sz val="9.0"/>
      <color rgb="FF000000"/>
      <name val="'Times New Roman'"/>
    </font>
    <font>
      <u/>
    </font>
    <font>
      <b/>
      <sz val="18.0"/>
      <color rgb="FF2B2B2B"/>
      <name val="Lato"/>
    </font>
    <font>
      <sz val="12.0"/>
      <color rgb="FF2B2B2B"/>
      <name val="La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2" numFmtId="164" xfId="0" applyFont="1" applyNumberFormat="1"/>
    <xf borderId="0" fillId="0" fontId="2" numFmtId="164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2" fontId="4" numFmtId="0" xfId="0" applyAlignment="1" applyFill="1" applyFont="1">
      <alignment horizontal="right" readingOrder="0" shrinkToFit="0" vertical="top" wrapText="0"/>
    </xf>
    <xf borderId="0" fillId="2" fontId="4" numFmtId="0" xfId="0" applyAlignment="1" applyFont="1">
      <alignment horizontal="right" shrinkToFit="0" vertical="top" wrapText="0"/>
    </xf>
    <xf borderId="0" fillId="2" fontId="4" numFmtId="0" xfId="0" applyAlignment="1" applyFont="1">
      <alignment horizontal="left" vertical="top"/>
    </xf>
    <xf borderId="0" fillId="2" fontId="4" numFmtId="165" xfId="0" applyAlignment="1" applyFont="1" applyNumberFormat="1">
      <alignment horizontal="left" readingOrder="0" shrinkToFit="0" vertical="top" wrapText="0"/>
    </xf>
    <xf borderId="0" fillId="2" fontId="4" numFmtId="0" xfId="0" applyAlignment="1" applyFont="1">
      <alignment horizontal="left" readingOrder="0" vertical="top"/>
    </xf>
    <xf borderId="0" fillId="2" fontId="4" numFmtId="166" xfId="0" applyAlignment="1" applyFont="1" applyNumberFormat="1">
      <alignment horizontal="left" readingOrder="0" shrinkToFit="0" vertical="top" wrapText="0"/>
    </xf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1" fillId="0" fontId="2" numFmtId="164" xfId="0" applyBorder="1" applyFont="1" applyNumberFormat="1"/>
    <xf borderId="0" fillId="0" fontId="2" numFmtId="0" xfId="0" applyAlignment="1" applyFont="1">
      <alignment vertical="top"/>
    </xf>
    <xf borderId="2" fillId="0" fontId="2" numFmtId="0" xfId="0" applyAlignment="1" applyBorder="1" applyFont="1">
      <alignment readingOrder="0"/>
    </xf>
    <xf borderId="0" fillId="2" fontId="5" numFmtId="164" xfId="0" applyAlignment="1" applyFont="1" applyNumberFormat="1">
      <alignment readingOrder="0" shrinkToFit="0" wrapText="0"/>
    </xf>
    <xf borderId="0" fillId="0" fontId="3" numFmtId="164" xfId="0" applyFont="1" applyNumberFormat="1"/>
    <xf borderId="0" fillId="0" fontId="6" numFmtId="0" xfId="0" applyAlignment="1" applyFont="1">
      <alignment readingOrder="0"/>
    </xf>
    <xf borderId="0" fillId="0" fontId="7" numFmtId="0" xfId="0" applyAlignment="1" applyFont="1">
      <alignment horizontal="center" readingOrder="0"/>
    </xf>
    <xf borderId="0" fillId="0" fontId="2" numFmtId="0" xfId="0" applyAlignment="1" applyFont="1">
      <alignment horizontal="left"/>
    </xf>
    <xf borderId="0" fillId="0" fontId="8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8.14"/>
    <col customWidth="1" min="3" max="3" width="16.43"/>
    <col customWidth="1" min="4" max="4" width="14.71"/>
  </cols>
  <sheetData>
    <row r="1" ht="14.25" customHeight="1">
      <c r="A1" s="2"/>
      <c r="B1" s="2"/>
      <c r="C1" s="3" t="s">
        <v>13</v>
      </c>
      <c r="D1" s="3" t="s">
        <v>14</v>
      </c>
      <c r="E1" s="3" t="s">
        <v>15</v>
      </c>
      <c r="F1" s="2"/>
      <c r="G1" s="2"/>
      <c r="H1" s="2"/>
      <c r="I1" s="2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4.25" customHeight="1">
      <c r="A2" s="2"/>
      <c r="B2" s="4" t="s">
        <v>16</v>
      </c>
      <c r="C2" s="5">
        <f>L34+L35+L36</f>
        <v>0</v>
      </c>
      <c r="D2" s="6">
        <v>29683.88</v>
      </c>
      <c r="E2" s="6">
        <v>29065.09</v>
      </c>
      <c r="F2" s="2"/>
      <c r="G2" s="2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4.25" customHeight="1">
      <c r="A3" s="7"/>
      <c r="B3" s="4"/>
      <c r="C3" s="4"/>
      <c r="D3" s="4"/>
      <c r="E3" s="4"/>
      <c r="F3" s="4"/>
      <c r="G3" s="2"/>
      <c r="H3" s="2"/>
      <c r="I3" s="2"/>
      <c r="J3" s="2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4.25" customHeight="1">
      <c r="A4" s="7" t="s">
        <v>17</v>
      </c>
      <c r="B4" s="4" t="s">
        <v>18</v>
      </c>
      <c r="C4" s="6">
        <v>135.0</v>
      </c>
      <c r="D4" s="6">
        <v>97.86</v>
      </c>
      <c r="E4" s="6">
        <v>100.0</v>
      </c>
      <c r="F4" s="4"/>
      <c r="G4" s="2"/>
      <c r="H4" s="2"/>
      <c r="I4" s="2"/>
      <c r="J4" s="2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14.25" customHeight="1">
      <c r="A5" s="2"/>
      <c r="B5" s="4" t="s">
        <v>19</v>
      </c>
      <c r="C5" s="6">
        <f>182*300</f>
        <v>54600</v>
      </c>
      <c r="D5" s="6">
        <v>54597.4</v>
      </c>
      <c r="E5" s="6">
        <f>54600</f>
        <v>54600</v>
      </c>
      <c r="F5" s="2"/>
      <c r="G5" s="2"/>
      <c r="H5" s="2"/>
      <c r="I5" s="2"/>
      <c r="J5" s="4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14.25" customHeight="1">
      <c r="A6" s="2"/>
      <c r="B6" s="4" t="s">
        <v>20</v>
      </c>
      <c r="C6" s="6">
        <v>0.0</v>
      </c>
      <c r="D6" s="6">
        <f>79.57+1.83</f>
        <v>81.4</v>
      </c>
      <c r="E6" s="6">
        <v>0.0</v>
      </c>
      <c r="F6" s="2"/>
      <c r="G6" s="2"/>
      <c r="H6" s="2"/>
      <c r="I6" s="2"/>
      <c r="J6" s="2"/>
      <c r="K6" s="4"/>
      <c r="L6" s="2"/>
      <c r="M6" s="8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4.25" customHeight="1">
      <c r="A7" s="2"/>
      <c r="B7" s="4" t="s">
        <v>21</v>
      </c>
      <c r="C7" s="6">
        <f>C4+C5</f>
        <v>54735</v>
      </c>
      <c r="D7" s="6">
        <f t="shared" ref="D7:E7" si="1">D4+D5+D6</f>
        <v>54776.66</v>
      </c>
      <c r="E7" s="6">
        <f t="shared" si="1"/>
        <v>54700</v>
      </c>
      <c r="F7" s="2"/>
      <c r="G7" s="2"/>
      <c r="H7" s="2"/>
      <c r="I7" s="2"/>
      <c r="J7" s="2"/>
      <c r="K7" s="2"/>
      <c r="L7" s="2"/>
      <c r="M7" s="10"/>
      <c r="N7" s="11"/>
      <c r="O7" s="12"/>
      <c r="P7" s="8"/>
      <c r="Q7" s="9"/>
      <c r="R7" s="2"/>
      <c r="S7" s="2"/>
      <c r="T7" s="2"/>
      <c r="U7" s="2"/>
      <c r="V7" s="2"/>
      <c r="W7" s="2"/>
      <c r="X7" s="2"/>
      <c r="Y7" s="2"/>
    </row>
    <row r="8" ht="14.25" customHeight="1">
      <c r="A8" s="7"/>
      <c r="B8" s="2"/>
      <c r="C8" s="5"/>
      <c r="D8" s="5"/>
      <c r="E8" s="5"/>
      <c r="F8" s="2"/>
      <c r="G8" s="2"/>
      <c r="H8" s="2"/>
      <c r="I8" s="2"/>
      <c r="J8" s="2"/>
      <c r="K8" s="2"/>
      <c r="L8" s="2"/>
      <c r="M8" s="10"/>
      <c r="N8" s="11"/>
      <c r="O8" s="12"/>
      <c r="P8" s="8"/>
      <c r="Q8" s="9"/>
      <c r="R8" s="2"/>
      <c r="S8" s="2"/>
      <c r="T8" s="2"/>
      <c r="U8" s="2"/>
      <c r="V8" s="2"/>
      <c r="W8" s="2"/>
      <c r="X8" s="2"/>
      <c r="Y8" s="2"/>
    </row>
    <row r="9" ht="14.25" customHeight="1">
      <c r="A9" s="7" t="s">
        <v>22</v>
      </c>
      <c r="B9" s="2"/>
      <c r="C9" s="5"/>
      <c r="D9" s="5"/>
      <c r="E9" s="5"/>
      <c r="F9" s="2"/>
      <c r="G9" s="2"/>
      <c r="H9" s="2"/>
      <c r="I9" s="2"/>
      <c r="J9" s="2"/>
      <c r="K9" s="2"/>
      <c r="L9" s="2"/>
      <c r="M9" s="10"/>
      <c r="N9" s="11"/>
      <c r="O9" s="12"/>
      <c r="P9" s="8"/>
      <c r="Q9" s="9"/>
      <c r="R9" s="2"/>
      <c r="S9" s="2"/>
      <c r="T9" s="2"/>
      <c r="U9" s="2"/>
      <c r="V9" s="2"/>
      <c r="W9" s="2"/>
      <c r="X9" s="2"/>
      <c r="Y9" s="2"/>
    </row>
    <row r="10" ht="14.25" customHeight="1">
      <c r="A10" s="4" t="s">
        <v>23</v>
      </c>
      <c r="B10" s="4" t="s">
        <v>24</v>
      </c>
      <c r="C10" s="6">
        <v>120.0</v>
      </c>
      <c r="D10" s="5">
        <f>67.71</f>
        <v>67.71</v>
      </c>
      <c r="E10" s="6">
        <v>120.0</v>
      </c>
      <c r="F10" s="2"/>
      <c r="G10" s="2"/>
      <c r="H10" s="2"/>
      <c r="I10" s="2"/>
      <c r="J10" s="2"/>
      <c r="K10" s="4"/>
      <c r="L10" s="2"/>
      <c r="M10" s="10"/>
      <c r="N10" s="11"/>
      <c r="O10" s="12"/>
      <c r="P10" s="8"/>
      <c r="Q10" s="9"/>
      <c r="R10" s="2"/>
      <c r="S10" s="2"/>
      <c r="T10" s="2"/>
      <c r="U10" s="2"/>
      <c r="V10" s="2"/>
      <c r="W10" s="2"/>
      <c r="X10" s="2"/>
      <c r="Y10" s="2"/>
    </row>
    <row r="11" ht="14.25" customHeight="1">
      <c r="A11" s="2"/>
      <c r="B11" s="4" t="s">
        <v>25</v>
      </c>
      <c r="C11" s="6">
        <v>2250.0</v>
      </c>
      <c r="D11" s="5">
        <f>1861+387</f>
        <v>2248</v>
      </c>
      <c r="E11" s="6">
        <v>2250.0</v>
      </c>
      <c r="F11" s="2"/>
      <c r="G11" s="2"/>
      <c r="H11" s="2"/>
      <c r="I11" s="2"/>
      <c r="J11" s="2"/>
      <c r="K11" s="4"/>
      <c r="L11" s="2"/>
      <c r="M11" s="10"/>
      <c r="N11" s="11"/>
      <c r="O11" s="12"/>
      <c r="P11" s="8"/>
      <c r="Q11" s="9"/>
      <c r="R11" s="2"/>
      <c r="S11" s="2"/>
      <c r="T11" s="2"/>
      <c r="U11" s="2"/>
      <c r="V11" s="2"/>
      <c r="W11" s="2"/>
      <c r="X11" s="2"/>
      <c r="Y11" s="2"/>
    </row>
    <row r="12" ht="14.25" customHeight="1">
      <c r="A12" s="2"/>
      <c r="B12" s="4" t="s">
        <v>26</v>
      </c>
      <c r="C12" s="6">
        <v>100.0</v>
      </c>
      <c r="D12" s="6">
        <v>0.0</v>
      </c>
      <c r="E12" s="6">
        <v>100.0</v>
      </c>
      <c r="F12" s="2"/>
      <c r="G12" s="2"/>
      <c r="H12" s="2"/>
      <c r="I12" s="2"/>
      <c r="J12" s="4"/>
      <c r="K12" s="4"/>
      <c r="L12" s="4"/>
      <c r="M12" s="10"/>
      <c r="N12" s="13"/>
      <c r="O12" s="12"/>
      <c r="P12" s="8"/>
      <c r="Q12" s="9"/>
      <c r="R12" s="2"/>
      <c r="S12" s="2"/>
      <c r="T12" s="2"/>
      <c r="U12" s="2"/>
      <c r="V12" s="2"/>
      <c r="W12" s="2"/>
      <c r="X12" s="2"/>
      <c r="Y12" s="2"/>
    </row>
    <row r="13" ht="14.25" customHeight="1">
      <c r="A13" s="2"/>
      <c r="B13" s="4" t="s">
        <v>27</v>
      </c>
      <c r="C13" s="6">
        <v>3400.0</v>
      </c>
      <c r="D13" s="6">
        <v>3565.1</v>
      </c>
      <c r="E13" s="6">
        <v>3500.0</v>
      </c>
      <c r="F13" s="2"/>
      <c r="G13" s="2"/>
      <c r="H13" s="2"/>
      <c r="I13" s="2"/>
      <c r="J13" s="4"/>
      <c r="K13" s="4"/>
      <c r="L13" s="4"/>
      <c r="M13" s="10"/>
      <c r="N13" s="11"/>
      <c r="O13" s="12"/>
      <c r="P13" s="8"/>
      <c r="Q13" s="9"/>
      <c r="R13" s="2"/>
      <c r="S13" s="2"/>
      <c r="T13" s="2"/>
      <c r="U13" s="2"/>
      <c r="V13" s="2"/>
      <c r="W13" s="2"/>
      <c r="X13" s="2"/>
      <c r="Y13" s="2"/>
    </row>
    <row r="14" ht="14.25" customHeight="1">
      <c r="A14" s="4"/>
      <c r="B14" s="4" t="s">
        <v>28</v>
      </c>
      <c r="C14" s="6">
        <v>14.0</v>
      </c>
      <c r="D14" s="6">
        <v>0.0</v>
      </c>
      <c r="E14" s="6">
        <v>0.0</v>
      </c>
      <c r="F14" s="2"/>
      <c r="G14" s="2"/>
      <c r="H14" s="2"/>
      <c r="I14" s="2"/>
      <c r="J14" s="4"/>
      <c r="K14" s="4"/>
      <c r="L14" s="4"/>
      <c r="M14" s="10"/>
      <c r="N14" s="11"/>
      <c r="O14" s="12"/>
      <c r="P14" s="8"/>
      <c r="Q14" s="9"/>
      <c r="R14" s="2"/>
      <c r="S14" s="2"/>
      <c r="T14" s="2"/>
      <c r="U14" s="2"/>
      <c r="V14" s="2"/>
      <c r="W14" s="2"/>
      <c r="X14" s="2"/>
      <c r="Y14" s="2"/>
    </row>
    <row r="15" ht="14.25" customHeight="1">
      <c r="A15" s="4"/>
      <c r="B15" s="4" t="s">
        <v>29</v>
      </c>
      <c r="C15" s="6">
        <v>300.0</v>
      </c>
      <c r="D15" s="5">
        <f>76+138.43+115</f>
        <v>329.43</v>
      </c>
      <c r="E15" s="6">
        <v>300.0</v>
      </c>
      <c r="F15" s="2"/>
      <c r="G15" s="2"/>
      <c r="H15" s="2"/>
      <c r="I15" s="2"/>
      <c r="J15" s="2"/>
      <c r="K15" s="4"/>
      <c r="L15" s="2"/>
      <c r="M15" s="10"/>
      <c r="N15" s="11"/>
      <c r="O15" s="12"/>
      <c r="P15" s="8"/>
      <c r="Q15" s="2"/>
      <c r="R15" s="2"/>
      <c r="S15" s="2"/>
      <c r="T15" s="2"/>
      <c r="U15" s="2"/>
      <c r="V15" s="2"/>
      <c r="W15" s="2"/>
      <c r="X15" s="2"/>
      <c r="Y15" s="2"/>
    </row>
    <row r="16" ht="14.25" customHeight="1">
      <c r="A16" s="4"/>
      <c r="B16" s="4" t="s">
        <v>30</v>
      </c>
      <c r="C16" s="6">
        <v>120.0</v>
      </c>
      <c r="D16" s="6">
        <v>126.22</v>
      </c>
      <c r="E16" s="6">
        <v>120.0</v>
      </c>
      <c r="F16" s="2"/>
      <c r="G16" s="2"/>
      <c r="H16" s="2"/>
      <c r="I16" s="2"/>
      <c r="J16" s="4"/>
      <c r="K16" s="4"/>
      <c r="L16" s="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4.25" customHeight="1">
      <c r="A17" s="4"/>
      <c r="B17" s="4"/>
      <c r="C17" s="6"/>
      <c r="D17" s="5"/>
      <c r="E17" s="6"/>
      <c r="F17" s="2"/>
      <c r="G17" s="2"/>
      <c r="H17" s="2"/>
      <c r="I17" s="2"/>
      <c r="J17" s="2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14.25" customHeight="1">
      <c r="A18" s="4" t="s">
        <v>31</v>
      </c>
      <c r="B18" s="4" t="s">
        <v>32</v>
      </c>
      <c r="C18" s="6">
        <v>30000.0</v>
      </c>
      <c r="D18" s="5">
        <f>3693.36*8</f>
        <v>29546.88</v>
      </c>
      <c r="E18" s="6">
        <v>30000.0</v>
      </c>
      <c r="F18" s="2"/>
      <c r="G18" s="2"/>
      <c r="H18" s="2"/>
      <c r="I18" s="2"/>
      <c r="J18" s="2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14.25" customHeight="1">
      <c r="A19" s="2"/>
      <c r="B19" s="4" t="s">
        <v>33</v>
      </c>
      <c r="C19" s="6">
        <v>6000.0</v>
      </c>
      <c r="D19" s="6">
        <v>5808.0</v>
      </c>
      <c r="E19" s="6">
        <v>0.0</v>
      </c>
      <c r="F19" s="2"/>
      <c r="G19" s="2"/>
      <c r="H19" s="2"/>
      <c r="I19" s="2"/>
      <c r="J19" s="4"/>
      <c r="K19" s="4"/>
      <c r="L19" s="4"/>
      <c r="M19" s="2"/>
      <c r="N19" s="2"/>
      <c r="O19" s="2"/>
      <c r="P19" s="2">
        <f>sum(P7:P15)</f>
        <v>0</v>
      </c>
      <c r="Q19" s="2"/>
      <c r="R19" s="2"/>
      <c r="S19" s="2"/>
      <c r="T19" s="2"/>
      <c r="U19" s="2"/>
      <c r="V19" s="2"/>
      <c r="W19" s="2"/>
      <c r="X19" s="2"/>
      <c r="Y19" s="2"/>
    </row>
    <row r="20" ht="14.25" customHeight="1">
      <c r="A20" s="2"/>
      <c r="B20" s="4" t="s">
        <v>34</v>
      </c>
      <c r="C20" s="6">
        <v>5000.0</v>
      </c>
      <c r="D20" s="5">
        <f>1000+1571.5+1155+2200</f>
        <v>5926.5</v>
      </c>
      <c r="E20" s="6">
        <v>5000.0</v>
      </c>
      <c r="F20" s="2"/>
      <c r="G20" s="2"/>
      <c r="H20" s="2"/>
      <c r="I20" s="2"/>
      <c r="J20" s="2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4.25" customHeight="1">
      <c r="A21" s="2"/>
      <c r="B21" s="4" t="s">
        <v>35</v>
      </c>
      <c r="C21" s="6">
        <v>1500.0</v>
      </c>
      <c r="D21" s="6">
        <v>1900.0</v>
      </c>
      <c r="E21" s="6">
        <v>1500.0</v>
      </c>
      <c r="F21" s="2"/>
      <c r="G21" s="2"/>
      <c r="H21" s="2"/>
      <c r="I21" s="2"/>
      <c r="J21" s="2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4.25" customHeight="1">
      <c r="A22" s="2"/>
      <c r="B22" s="4" t="s">
        <v>36</v>
      </c>
      <c r="C22" s="6">
        <v>5000.0</v>
      </c>
      <c r="D22" s="5">
        <f>1700</f>
        <v>1700</v>
      </c>
      <c r="E22" s="6">
        <v>5000.0</v>
      </c>
      <c r="F22" s="2"/>
      <c r="G22" s="2"/>
      <c r="H22" s="2"/>
      <c r="I22" s="2"/>
      <c r="J22" s="2"/>
      <c r="K22" s="4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4.25" customHeight="1">
      <c r="A23" s="4"/>
      <c r="B23" s="4"/>
      <c r="C23" s="6"/>
      <c r="D23" s="5"/>
      <c r="E23" s="6"/>
      <c r="F23" s="2"/>
      <c r="G23" s="2"/>
      <c r="H23" s="2"/>
      <c r="I23" s="2"/>
      <c r="J23" s="2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4.25" customHeight="1">
      <c r="A24" s="4" t="s">
        <v>37</v>
      </c>
      <c r="B24" s="4" t="s">
        <v>38</v>
      </c>
      <c r="C24" s="6">
        <v>1200.0</v>
      </c>
      <c r="D24" s="5">
        <f>60+273+273</f>
        <v>606</v>
      </c>
      <c r="E24" s="6">
        <v>1200.0</v>
      </c>
      <c r="F24" s="2"/>
      <c r="G24" s="2"/>
      <c r="H24" s="2"/>
      <c r="I24" s="2"/>
      <c r="J24" s="2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4.25" customHeight="1">
      <c r="A25" s="2"/>
      <c r="B25" s="4" t="s">
        <v>39</v>
      </c>
      <c r="C25" s="6">
        <v>500.0</v>
      </c>
      <c r="D25" s="6">
        <v>0.0</v>
      </c>
      <c r="E25" s="6">
        <v>500.0</v>
      </c>
      <c r="F25" s="2"/>
      <c r="G25" s="2"/>
      <c r="H25" s="2"/>
      <c r="I25" s="2"/>
      <c r="J25" s="2"/>
      <c r="K25" s="4"/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4.25" customHeight="1">
      <c r="A26" s="2"/>
      <c r="B26" s="4" t="s">
        <v>40</v>
      </c>
      <c r="C26" s="6">
        <v>500.0</v>
      </c>
      <c r="D26" s="14">
        <v>3142.78</v>
      </c>
      <c r="E26" s="14">
        <v>500.0</v>
      </c>
      <c r="F26" s="4"/>
      <c r="H26" s="2"/>
      <c r="I26" s="2"/>
      <c r="J26" s="4"/>
      <c r="K26" s="4"/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4.25" customHeight="1">
      <c r="A27" s="2"/>
      <c r="B27" s="4" t="s">
        <v>41</v>
      </c>
      <c r="C27" s="6">
        <v>0.0</v>
      </c>
      <c r="D27" s="14">
        <v>28.83</v>
      </c>
      <c r="E27" s="6">
        <v>0.0</v>
      </c>
      <c r="F27" s="2"/>
      <c r="H27" s="2"/>
      <c r="I27" s="2"/>
      <c r="J27" s="4"/>
      <c r="K27" s="4"/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4.25" customHeight="1">
      <c r="A28" s="2"/>
      <c r="B28" s="4" t="s">
        <v>42</v>
      </c>
      <c r="C28" s="6">
        <v>1000.0</v>
      </c>
      <c r="D28" s="14">
        <v>400.0</v>
      </c>
      <c r="E28" s="14">
        <v>1000.0</v>
      </c>
      <c r="F28" s="4"/>
      <c r="H28" s="2"/>
      <c r="I28" s="2"/>
      <c r="J28" s="4"/>
      <c r="K28" s="4"/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4.25" customHeight="1">
      <c r="A29" s="4"/>
      <c r="B29" s="4"/>
      <c r="C29" s="6"/>
      <c r="D29" s="6"/>
      <c r="E29" s="6"/>
      <c r="F29" s="2"/>
      <c r="G29" s="2"/>
      <c r="H29" s="2"/>
      <c r="I29" s="2"/>
      <c r="J29" s="4"/>
      <c r="K29" s="4"/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4.25" customHeight="1">
      <c r="A30" s="4" t="s">
        <v>43</v>
      </c>
      <c r="B30" s="4" t="s">
        <v>43</v>
      </c>
      <c r="C30" s="6">
        <v>100.0</v>
      </c>
      <c r="D30" s="6">
        <v>0.0</v>
      </c>
      <c r="E30" s="6">
        <v>100.0</v>
      </c>
      <c r="F30" s="2"/>
      <c r="G30" s="2"/>
      <c r="H30" s="2"/>
      <c r="I30" s="2"/>
      <c r="J30" s="4"/>
      <c r="K30" s="4"/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4.25" customHeight="1">
      <c r="A31" s="2"/>
      <c r="C31" s="15"/>
      <c r="D31" s="15"/>
      <c r="E31" s="5"/>
      <c r="F31" s="2"/>
      <c r="G31" s="2"/>
      <c r="H31" s="2"/>
      <c r="I31" s="2"/>
      <c r="J31" s="2"/>
      <c r="K31" s="4"/>
      <c r="L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4.25" customHeight="1">
      <c r="A32" s="2"/>
      <c r="B32" s="4" t="s">
        <v>44</v>
      </c>
      <c r="C32" s="16">
        <f t="shared" ref="C32:E32" si="2">SUM(C10:C30)</f>
        <v>57104</v>
      </c>
      <c r="D32" s="16">
        <f t="shared" si="2"/>
        <v>55395.45</v>
      </c>
      <c r="E32" s="16">
        <f t="shared" si="2"/>
        <v>51190</v>
      </c>
      <c r="F32" s="2"/>
      <c r="G32" s="2"/>
      <c r="H32" s="2"/>
      <c r="I32" s="2"/>
      <c r="J32" s="2"/>
      <c r="K32" s="2"/>
      <c r="L32" s="1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4.25" customHeight="1">
      <c r="A33" s="7" t="s">
        <v>45</v>
      </c>
      <c r="B33" s="18" t="s">
        <v>46</v>
      </c>
      <c r="C33" s="7" t="s">
        <v>47</v>
      </c>
      <c r="D33" s="3" t="s">
        <v>48</v>
      </c>
      <c r="E33" s="7" t="s">
        <v>49</v>
      </c>
      <c r="F33" s="2"/>
      <c r="G33" s="2"/>
      <c r="H33" s="2"/>
      <c r="I33" s="2"/>
      <c r="J33" s="7"/>
      <c r="K33" s="7"/>
      <c r="L33" s="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4.25" customHeight="1">
      <c r="A34" s="2"/>
      <c r="B34" s="4" t="s">
        <v>50</v>
      </c>
      <c r="C34" s="6">
        <f>L34+C7-C32+2000</f>
        <v>-369</v>
      </c>
      <c r="D34" s="6">
        <f>8747.09-3693.36</f>
        <v>5053.73</v>
      </c>
      <c r="E34" s="5">
        <f>D34+E7-E32</f>
        <v>8563.73</v>
      </c>
      <c r="F34" s="2"/>
      <c r="G34" s="2"/>
      <c r="H34" s="2"/>
      <c r="I34" s="2"/>
      <c r="J34" s="6"/>
      <c r="K34" s="5"/>
      <c r="L34" s="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4.25" customHeight="1">
      <c r="A35" s="2"/>
      <c r="B35" s="4" t="s">
        <v>51</v>
      </c>
      <c r="C35" s="6">
        <f>18500-2000</f>
        <v>16500</v>
      </c>
      <c r="D35" s="6">
        <v>13488.4</v>
      </c>
      <c r="E35" s="6">
        <v>13500.0</v>
      </c>
      <c r="F35" s="2"/>
      <c r="G35" s="2"/>
      <c r="H35" s="2"/>
      <c r="I35" s="2"/>
      <c r="J35" s="6"/>
      <c r="K35" s="6"/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4.25" customHeight="1">
      <c r="A36" s="2"/>
      <c r="B36" s="4" t="s">
        <v>52</v>
      </c>
      <c r="C36" s="6">
        <v>10500.0</v>
      </c>
      <c r="D36" s="6">
        <v>10522.96</v>
      </c>
      <c r="E36" s="6">
        <v>10600.0</v>
      </c>
      <c r="F36" s="2"/>
      <c r="G36" s="2"/>
      <c r="H36" s="2"/>
      <c r="I36" s="2"/>
      <c r="J36" s="19"/>
      <c r="K36" s="6"/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4.25" customHeight="1">
      <c r="A37" s="7" t="s">
        <v>53</v>
      </c>
      <c r="B37" s="2"/>
      <c r="C37" s="20">
        <f t="shared" ref="C37:E37" si="3">C34+C35+C36</f>
        <v>26631</v>
      </c>
      <c r="D37" s="20">
        <f t="shared" si="3"/>
        <v>29065.09</v>
      </c>
      <c r="E37" s="20">
        <f t="shared" si="3"/>
        <v>32663.73</v>
      </c>
      <c r="F37" s="2"/>
      <c r="G37" s="2"/>
      <c r="H37" s="2"/>
      <c r="I37" s="2"/>
      <c r="J37" s="20"/>
      <c r="K37" s="20"/>
      <c r="L37" s="2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4.25" customHeight="1">
      <c r="A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4.25" customHeight="1">
      <c r="A39" s="7" t="s">
        <v>54</v>
      </c>
      <c r="C39" s="21" t="s">
        <v>55</v>
      </c>
      <c r="D39" s="2"/>
      <c r="E39" s="4" t="s">
        <v>56</v>
      </c>
      <c r="F39" s="2"/>
      <c r="G39" s="2"/>
      <c r="H39" s="2"/>
      <c r="I39" s="2"/>
      <c r="J39" s="21"/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4.25" customHeight="1">
      <c r="A40" s="2"/>
      <c r="C40" s="2"/>
      <c r="D40" s="2"/>
      <c r="E40" s="4" t="s">
        <v>57</v>
      </c>
      <c r="F40" s="2"/>
      <c r="G40" s="2"/>
      <c r="H40" s="2"/>
      <c r="I40" s="2"/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4.25" customHeight="1">
      <c r="A41" s="2"/>
      <c r="C41" s="2"/>
      <c r="D41" s="2"/>
      <c r="E41" s="4" t="s">
        <v>58</v>
      </c>
      <c r="F41" s="2"/>
      <c r="G41" s="2"/>
      <c r="H41" s="2"/>
      <c r="I41" s="2"/>
      <c r="K41" s="2"/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4.25" customHeight="1">
      <c r="A42" s="2"/>
      <c r="C42" s="2"/>
      <c r="D42" s="2"/>
      <c r="E42" s="4" t="s">
        <v>59</v>
      </c>
      <c r="F42" s="2"/>
      <c r="G42" s="2"/>
      <c r="H42" s="2"/>
      <c r="I42" s="2"/>
      <c r="J42" s="2"/>
      <c r="K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4.25" customHeight="1">
      <c r="C43" s="22"/>
      <c r="D43" s="2"/>
      <c r="E43" s="2"/>
      <c r="F43" s="2"/>
      <c r="G43" s="2"/>
      <c r="H43" s="2"/>
      <c r="I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4.25" customHeight="1">
      <c r="C44" s="22" t="s">
        <v>60</v>
      </c>
      <c r="D44" s="2"/>
      <c r="E44" s="2"/>
      <c r="F44" s="2"/>
      <c r="G44" s="2"/>
      <c r="H44" s="2"/>
      <c r="I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4.25" customHeight="1">
      <c r="B45" s="23"/>
      <c r="C45" s="2"/>
      <c r="D45" s="2"/>
      <c r="E45" s="2"/>
      <c r="F45" s="2"/>
      <c r="G45" s="2"/>
      <c r="H45" s="2"/>
      <c r="I45" s="2"/>
      <c r="K45" s="2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30.0" customHeight="1">
      <c r="B46" s="24" t="s">
        <v>61</v>
      </c>
      <c r="C46" s="2"/>
      <c r="D46" s="2"/>
      <c r="E46" s="2"/>
      <c r="F46" s="2"/>
      <c r="G46" s="2"/>
      <c r="H46" s="2"/>
      <c r="I46" s="2"/>
      <c r="K46" s="2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30.0" customHeight="1">
      <c r="B47" s="24" t="s">
        <v>62</v>
      </c>
      <c r="C47" s="2"/>
      <c r="D47" s="2"/>
      <c r="E47" s="2"/>
      <c r="F47" s="2"/>
      <c r="G47" s="2"/>
      <c r="H47" s="2"/>
      <c r="I47" s="2"/>
      <c r="K47" s="2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30.0" customHeight="1">
      <c r="B48" s="24" t="s">
        <v>63</v>
      </c>
      <c r="C48" s="2"/>
      <c r="D48" s="2"/>
      <c r="E48" s="2"/>
      <c r="F48" s="2"/>
      <c r="G48" s="2"/>
      <c r="H48" s="2"/>
      <c r="I48" s="2"/>
      <c r="K48" s="2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30.0" customHeight="1">
      <c r="B49" s="24" t="s">
        <v>64</v>
      </c>
      <c r="C49" s="2"/>
      <c r="D49" s="2"/>
      <c r="E49" s="2"/>
      <c r="F49" s="2"/>
      <c r="G49" s="2"/>
      <c r="H49" s="2"/>
      <c r="I49" s="2"/>
      <c r="K49" s="2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30.0" customHeight="1">
      <c r="B50" s="24" t="s">
        <v>65</v>
      </c>
      <c r="C50" s="2"/>
      <c r="D50" s="2"/>
      <c r="E50" s="2"/>
      <c r="F50" s="2"/>
      <c r="G50" s="2"/>
      <c r="H50" s="2"/>
      <c r="I50" s="2"/>
      <c r="K50" s="2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30.0" customHeight="1">
      <c r="B51" s="24" t="s">
        <v>66</v>
      </c>
      <c r="C51" s="2"/>
      <c r="D51" s="2"/>
      <c r="E51" s="2"/>
      <c r="F51" s="2"/>
      <c r="G51" s="2"/>
      <c r="H51" s="2"/>
      <c r="I51" s="2"/>
      <c r="K51" s="2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30.0" customHeight="1">
      <c r="A52" s="2"/>
      <c r="B52" s="24" t="s">
        <v>67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</row>
    <row r="3">
      <c r="A3" s="1" t="s">
        <v>1</v>
      </c>
      <c r="B3" s="1" t="s">
        <v>2</v>
      </c>
      <c r="D3" s="1" t="s">
        <v>3</v>
      </c>
      <c r="G3" s="1" t="s">
        <v>4</v>
      </c>
    </row>
    <row r="4">
      <c r="A4" s="1">
        <v>16.56</v>
      </c>
      <c r="B4" s="1">
        <v>14.0</v>
      </c>
      <c r="D4" s="1" t="s">
        <v>5</v>
      </c>
      <c r="E4" s="1">
        <v>2637.0</v>
      </c>
    </row>
    <row r="5">
      <c r="A5" s="1">
        <v>16.56</v>
      </c>
      <c r="D5" s="1" t="s">
        <v>6</v>
      </c>
      <c r="E5" s="1">
        <v>764.0</v>
      </c>
      <c r="G5" s="1" t="s">
        <v>7</v>
      </c>
      <c r="H5" s="1" t="s">
        <v>8</v>
      </c>
    </row>
    <row r="6">
      <c r="A6" s="1">
        <v>16.56</v>
      </c>
      <c r="D6" s="1" t="s">
        <v>9</v>
      </c>
      <c r="E6" s="1">
        <v>2244.0</v>
      </c>
      <c r="G6" s="1">
        <v>1625.0</v>
      </c>
      <c r="H6" s="1">
        <v>300.0</v>
      </c>
      <c r="I6" s="1">
        <v>300.0</v>
      </c>
    </row>
    <row r="7">
      <c r="A7" s="1">
        <v>48.62</v>
      </c>
      <c r="D7" s="1" t="s">
        <v>10</v>
      </c>
      <c r="E7">
        <f>SUM(E4+E5+E6)</f>
        <v>5645</v>
      </c>
      <c r="G7" s="1">
        <v>325.0</v>
      </c>
      <c r="H7" s="1">
        <v>50.0</v>
      </c>
      <c r="I7" s="1">
        <v>50.0</v>
      </c>
    </row>
    <row r="8">
      <c r="A8" s="1">
        <v>61.31</v>
      </c>
      <c r="G8" s="1">
        <v>1650.0</v>
      </c>
      <c r="H8" s="1">
        <v>125.0</v>
      </c>
      <c r="I8" s="1">
        <v>50.0</v>
      </c>
    </row>
    <row r="9">
      <c r="A9" s="1">
        <v>22.57</v>
      </c>
      <c r="G9" s="1">
        <v>1950.0</v>
      </c>
      <c r="H9" s="1">
        <v>50.0</v>
      </c>
      <c r="I9" s="1">
        <v>125.0</v>
      </c>
    </row>
    <row r="10">
      <c r="A10" s="1">
        <v>46.5</v>
      </c>
      <c r="G10" s="1">
        <v>325.0</v>
      </c>
      <c r="H10" s="1">
        <v>50.0</v>
      </c>
      <c r="I10" s="1">
        <v>50.0</v>
      </c>
    </row>
    <row r="11">
      <c r="A11" s="1">
        <v>48.03</v>
      </c>
      <c r="G11" s="1">
        <v>325.0</v>
      </c>
      <c r="H11" s="1">
        <v>50.0</v>
      </c>
      <c r="I11" s="1">
        <v>50.0</v>
      </c>
    </row>
    <row r="12">
      <c r="A12" s="1">
        <v>57.31</v>
      </c>
      <c r="G12">
        <f>28*325</f>
        <v>9100</v>
      </c>
    </row>
    <row r="13">
      <c r="A13" s="1">
        <v>57.94</v>
      </c>
      <c r="G13" s="1">
        <v>650.0</v>
      </c>
    </row>
    <row r="14">
      <c r="A14" s="1">
        <v>39.57</v>
      </c>
      <c r="G14" s="1">
        <v>1300.0</v>
      </c>
    </row>
    <row r="15">
      <c r="A15" s="1">
        <v>41.5</v>
      </c>
      <c r="G15" s="1">
        <v>2925.0</v>
      </c>
    </row>
    <row r="16">
      <c r="A16" s="1">
        <v>49.97</v>
      </c>
      <c r="G16">
        <f>5*325</f>
        <v>1625</v>
      </c>
    </row>
    <row r="17">
      <c r="A17" s="1">
        <v>195.8</v>
      </c>
      <c r="G17" s="1">
        <v>975.0</v>
      </c>
    </row>
    <row r="18">
      <c r="A18" s="1">
        <v>208.66</v>
      </c>
      <c r="G18" s="1">
        <v>125.0</v>
      </c>
    </row>
    <row r="19">
      <c r="A19" s="1">
        <v>36.6</v>
      </c>
      <c r="G19">
        <f>7*325</f>
        <v>2275</v>
      </c>
    </row>
    <row r="20">
      <c r="A20" s="1">
        <v>38.0</v>
      </c>
      <c r="G20">
        <f>6*325</f>
        <v>1950</v>
      </c>
    </row>
    <row r="21">
      <c r="A21" s="1">
        <v>44.64</v>
      </c>
      <c r="G21">
        <f>2000-50</f>
        <v>1950</v>
      </c>
    </row>
    <row r="22">
      <c r="A22" s="1">
        <v>193.51</v>
      </c>
      <c r="G22" s="1">
        <v>1300.0</v>
      </c>
    </row>
    <row r="23">
      <c r="A23" s="1">
        <v>201.51</v>
      </c>
      <c r="G23" s="1">
        <v>1625.0</v>
      </c>
    </row>
    <row r="24">
      <c r="A24" s="1">
        <v>37.58</v>
      </c>
      <c r="G24" s="1">
        <v>975.0</v>
      </c>
    </row>
    <row r="25">
      <c r="A25" s="1">
        <v>42.13</v>
      </c>
      <c r="G25" s="1">
        <v>325.0</v>
      </c>
    </row>
    <row r="26">
      <c r="A26" s="1">
        <v>45.71</v>
      </c>
      <c r="F26" s="1"/>
      <c r="G26" s="1">
        <v>975.0</v>
      </c>
    </row>
    <row r="27">
      <c r="A27" s="1">
        <v>212.37</v>
      </c>
      <c r="G27" s="1">
        <v>325.0</v>
      </c>
    </row>
    <row r="28">
      <c r="A28" s="1">
        <v>229.66</v>
      </c>
      <c r="G28" s="1">
        <v>650.0</v>
      </c>
    </row>
    <row r="29">
      <c r="A29" s="1">
        <v>33.59</v>
      </c>
      <c r="G29">
        <f>15*325</f>
        <v>4875</v>
      </c>
    </row>
    <row r="30">
      <c r="A30" s="1">
        <v>38.72</v>
      </c>
      <c r="G30">
        <f>7*325</f>
        <v>2275</v>
      </c>
    </row>
    <row r="31">
      <c r="A31" s="1">
        <v>42.03</v>
      </c>
      <c r="G31">
        <f>21*325</f>
        <v>6825</v>
      </c>
    </row>
    <row r="32">
      <c r="A32" s="1">
        <v>194.94</v>
      </c>
      <c r="G32">
        <f>325*25</f>
        <v>8125</v>
      </c>
    </row>
    <row r="33">
      <c r="A33" s="1">
        <v>204.95</v>
      </c>
      <c r="G33">
        <f>6*325</f>
        <v>1950</v>
      </c>
    </row>
    <row r="34">
      <c r="A34" s="1">
        <v>36.3</v>
      </c>
    </row>
    <row r="35">
      <c r="A35" s="1">
        <v>39.73</v>
      </c>
      <c r="F35" s="1" t="s">
        <v>11</v>
      </c>
      <c r="G35">
        <f t="shared" ref="G35:H35" si="1">sum(G6:G33)</f>
        <v>59300</v>
      </c>
      <c r="H35">
        <f t="shared" si="1"/>
        <v>625</v>
      </c>
    </row>
    <row r="36">
      <c r="A36" s="1">
        <v>43.69</v>
      </c>
    </row>
    <row r="37">
      <c r="A37" s="1">
        <v>203.8</v>
      </c>
      <c r="G37">
        <f>182*325</f>
        <v>59150</v>
      </c>
    </row>
    <row r="38">
      <c r="A38" s="1">
        <v>226.67</v>
      </c>
      <c r="F38" s="1" t="s">
        <v>12</v>
      </c>
      <c r="G38">
        <f>G35-G37</f>
        <v>150</v>
      </c>
    </row>
    <row r="39">
      <c r="A39" s="1">
        <v>21.57</v>
      </c>
    </row>
    <row r="40">
      <c r="A40" s="1">
        <v>41.84</v>
      </c>
    </row>
    <row r="41">
      <c r="A41" s="1">
        <v>44.57</v>
      </c>
    </row>
    <row r="42">
      <c r="A42" s="1">
        <v>51.04</v>
      </c>
    </row>
    <row r="43">
      <c r="A43" s="1">
        <v>57.87</v>
      </c>
    </row>
    <row r="44">
      <c r="A44" s="1">
        <v>16.56</v>
      </c>
    </row>
    <row r="45">
      <c r="A45" s="1">
        <v>16.56</v>
      </c>
    </row>
    <row r="46">
      <c r="A46" s="1">
        <v>16.56</v>
      </c>
    </row>
    <row r="47">
      <c r="A47" s="1">
        <v>41.59</v>
      </c>
    </row>
    <row r="48">
      <c r="A48" s="1">
        <v>50.33</v>
      </c>
    </row>
    <row r="49">
      <c r="A49" s="1">
        <v>16.56</v>
      </c>
    </row>
    <row r="50">
      <c r="A50" s="1">
        <v>16.56</v>
      </c>
    </row>
    <row r="51">
      <c r="A51" s="1">
        <v>16.56</v>
      </c>
    </row>
    <row r="52">
      <c r="A52" s="1">
        <v>46.08</v>
      </c>
    </row>
    <row r="53">
      <c r="A53" s="1">
        <v>56.44</v>
      </c>
    </row>
    <row r="54">
      <c r="A54" s="1">
        <v>17.13</v>
      </c>
    </row>
    <row r="55">
      <c r="A55" s="1">
        <v>17.13</v>
      </c>
    </row>
    <row r="56">
      <c r="A56" s="1">
        <v>17.13</v>
      </c>
    </row>
    <row r="57">
      <c r="A57" s="1">
        <v>51.61</v>
      </c>
    </row>
    <row r="58">
      <c r="A58" s="1">
        <v>64.38</v>
      </c>
    </row>
    <row r="59">
      <c r="A59" s="1">
        <v>11.41</v>
      </c>
    </row>
    <row r="60">
      <c r="A60" s="1">
        <v>11.41</v>
      </c>
    </row>
    <row r="61">
      <c r="A61" s="1">
        <v>11.41</v>
      </c>
    </row>
    <row r="62">
      <c r="A62" s="1">
        <v>47.67</v>
      </c>
    </row>
    <row r="63">
      <c r="A63" s="1">
        <v>68.19</v>
      </c>
    </row>
    <row r="65">
      <c r="A65" s="1" t="s">
        <v>10</v>
      </c>
    </row>
    <row r="66">
      <c r="A66">
        <f>SUM(A4:A63)</f>
        <v>3901.75</v>
      </c>
    </row>
  </sheetData>
  <drawing r:id="rId1"/>
</worksheet>
</file>